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craigkelly/Documents/Work/Bereavement Support Payment/"/>
    </mc:Choice>
  </mc:AlternateContent>
  <xr:revisionPtr revIDLastSave="0" documentId="13_ncr:1_{516075D7-B9F0-5F44-953E-9BF7701EE827}" xr6:coauthVersionLast="47" xr6:coauthVersionMax="47" xr10:uidLastSave="{00000000-0000-0000-0000-000000000000}"/>
  <bookViews>
    <workbookView xWindow="3160" yWindow="960" windowWidth="20520" windowHeight="13620" xr2:uid="{42523BEF-A4ED-7C44-A98F-4D46C44F0AB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1" i="1" l="1"/>
  <c r="I91"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4" i="1"/>
  <c r="K38" i="1"/>
  <c r="K37" i="1"/>
  <c r="M37" i="1" s="1"/>
  <c r="K36" i="1"/>
  <c r="K35" i="1"/>
  <c r="K34" i="1"/>
  <c r="K33" i="1"/>
  <c r="K32" i="1"/>
  <c r="K31" i="1"/>
  <c r="K30" i="1"/>
  <c r="K29" i="1"/>
  <c r="M29" i="1" s="1"/>
  <c r="K28" i="1"/>
  <c r="K27" i="1"/>
  <c r="K26" i="1"/>
  <c r="K25" i="1"/>
  <c r="K24" i="1"/>
  <c r="K23" i="1"/>
  <c r="K22" i="1"/>
  <c r="K21" i="1"/>
  <c r="M21" i="1" s="1"/>
  <c r="K20" i="1"/>
  <c r="K19" i="1"/>
  <c r="K18" i="1"/>
  <c r="K17" i="1"/>
  <c r="K16" i="1"/>
  <c r="K15" i="1"/>
  <c r="K14" i="1"/>
  <c r="K13" i="1"/>
  <c r="M13" i="1" s="1"/>
  <c r="K12" i="1"/>
  <c r="K11" i="1"/>
  <c r="K10" i="1"/>
  <c r="K9" i="1"/>
  <c r="K8" i="1"/>
  <c r="K7" i="1"/>
  <c r="K6" i="1"/>
  <c r="K5" i="1"/>
  <c r="M5" i="1" s="1"/>
  <c r="K4" i="1"/>
  <c r="J39" i="1"/>
  <c r="I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G39" i="1"/>
  <c r="F39" i="1"/>
  <c r="E39" i="1"/>
  <c r="D39" i="1"/>
  <c r="B39" i="1"/>
  <c r="C39" i="1"/>
  <c r="D91" i="1"/>
  <c r="C91" i="1"/>
  <c r="B91" i="1"/>
  <c r="K91" i="1" l="1"/>
  <c r="M11" i="1"/>
  <c r="M19" i="1"/>
  <c r="M27" i="1"/>
  <c r="M35" i="1"/>
  <c r="M9" i="1"/>
  <c r="M17" i="1"/>
  <c r="M25" i="1"/>
  <c r="M33" i="1"/>
  <c r="M10" i="1"/>
  <c r="M18" i="1"/>
  <c r="M26" i="1"/>
  <c r="M34" i="1"/>
  <c r="M14" i="1"/>
  <c r="M30" i="1"/>
  <c r="M7" i="1"/>
  <c r="M15" i="1"/>
  <c r="M23" i="1"/>
  <c r="M31" i="1"/>
  <c r="M4" i="1"/>
  <c r="M12" i="1"/>
  <c r="M20" i="1"/>
  <c r="M28" i="1"/>
  <c r="M36" i="1"/>
  <c r="M6" i="1"/>
  <c r="M22" i="1"/>
  <c r="M38" i="1"/>
  <c r="M8" i="1"/>
  <c r="M16" i="1"/>
  <c r="M24" i="1"/>
  <c r="M32" i="1"/>
  <c r="L39" i="1"/>
  <c r="K39" i="1"/>
  <c r="H39" i="1"/>
  <c r="M39" i="1" l="1"/>
</calcChain>
</file>

<file path=xl/sharedStrings.xml><?xml version="1.0" encoding="utf-8"?>
<sst xmlns="http://schemas.openxmlformats.org/spreadsheetml/2006/main" count="48" uniqueCount="32">
  <si>
    <t>Month/Year</t>
  </si>
  <si>
    <t>Claims allowed</t>
  </si>
  <si>
    <t>Under 65s</t>
  </si>
  <si>
    <t>With 25 weeks NI contributions</t>
  </si>
  <si>
    <t>Married (total elligible)</t>
  </si>
  <si>
    <t>Estimated take- up rate (%)</t>
  </si>
  <si>
    <t>NOTES</t>
  </si>
  <si>
    <t>Unclaimed (people)</t>
  </si>
  <si>
    <t>Totals</t>
  </si>
  <si>
    <t>Total unclaimed £</t>
  </si>
  <si>
    <t xml:space="preserve">Estimated total elligible </t>
  </si>
  <si>
    <t>/</t>
  </si>
  <si>
    <t>Claims allowed**</t>
  </si>
  <si>
    <t xml:space="preserve">**Claims allowed at a constituency level were provided by the House of Commons Library. </t>
  </si>
  <si>
    <t>Unclaimed elligible for high-rate</t>
  </si>
  <si>
    <t>Unclaimed elligible for low-rate</t>
  </si>
  <si>
    <t>Unclaimed elligible for high-rate (£)</t>
  </si>
  <si>
    <t>Unclaimed elligible for low-rate (£)</t>
  </si>
  <si>
    <t>1. Number of people with at least 25 weeks NI contributions is 91.8% of total deaths (based on Resolution Foundation's estimate that 8.2% of UK population has never worked)</t>
  </si>
  <si>
    <t>2. Number of deaths accounted by people under the age of 65 is calculated from the European average that over-65s make up 76% of all deaths (thus, under-65s account for 24%). Stats taken from UN World Mortality Data 2017.</t>
  </si>
  <si>
    <t xml:space="preserve">3. The figure for the number we could expect to be married is a calculation of 45% of the number of under-65 deaths. This is taken from Scotland's Census. </t>
  </si>
  <si>
    <t>4. Total claims allowed is data provided by the House of Commons Library.</t>
  </si>
  <si>
    <t xml:space="preserve">5. Estimated take up is a calculation of the claims allowed as a percentage of the estimated number who are elligible. </t>
  </si>
  <si>
    <t xml:space="preserve">6. Unclaimed money worked out as 77.4% on lower rate Bereavement Support Payment and 22.6% on higher rate. This is based on there being 2.5m households in Scotland (according to the National Records of Scotland) and 565,850 families eligible for Child Benefit (according to UK government statistics for 2016). That works out at 22.6% of households in Scotland are in receipt of Child Benefit, and they would therefore be eligible for higher rate Bereavement Support Allowance. </t>
  </si>
  <si>
    <t>7. Our analysis stops at February 2020 due to the risk of Covid deaths disrupting the figures from March 2020 onwards.</t>
  </si>
  <si>
    <t>Total deaths*</t>
  </si>
  <si>
    <t>*Monthly deaths provided by the National Records of Scotland</t>
  </si>
  <si>
    <t>D1</t>
  </si>
  <si>
    <t xml:space="preserve">Table 1: Estimates of Bereavement Support Payment in Scotland using publicly available data </t>
  </si>
  <si>
    <t>*Total deaths are not readily available at a constituency level, so the 60% take-up rate has been used on the total monthly claims allowed to estimate the number of eligible people in Kirkcaldy and Cowdenbeath.</t>
  </si>
  <si>
    <t>Table 3: Using totals from table 2 to estimate the amount that went unclaimed in the Kirkcaldy and Cowdenbeath Constituency</t>
  </si>
  <si>
    <t>Table 2: Bereavement Support Payment in the Kirkcaldy and Cowdenbeath Constituency*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</si>
</sst>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Calibri"/>
      <family val="2"/>
      <scheme val="minor"/>
    </font>
    <font>
      <b/>
      <sz val="12"/>
      <color theme="1"/>
      <name val="Calibri"/>
      <family val="2"/>
      <scheme val="minor"/>
    </font>
    <font>
      <sz val="10"/>
      <name val="Arial"/>
      <family val="2"/>
    </font>
    <font>
      <i/>
      <sz val="10"/>
      <name val="Arial"/>
      <family val="2"/>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34">
    <xf numFmtId="0" fontId="0" fillId="0" borderId="0" xfId="0"/>
    <xf numFmtId="0" fontId="0" fillId="0" borderId="0" xfId="0" applyFont="1"/>
    <xf numFmtId="0" fontId="1" fillId="0" borderId="1" xfId="0" applyFont="1" applyBorder="1"/>
    <xf numFmtId="0" fontId="1" fillId="2" borderId="1" xfId="0" applyFont="1" applyFill="1" applyBorder="1" applyAlignment="1">
      <alignment horizontal="left"/>
    </xf>
    <xf numFmtId="17" fontId="0" fillId="0" borderId="0" xfId="0" applyNumberFormat="1" applyFont="1" applyAlignment="1">
      <alignment horizontal="left"/>
    </xf>
    <xf numFmtId="0" fontId="0" fillId="0" borderId="0" xfId="0" applyFont="1" applyAlignment="1">
      <alignment horizontal="left"/>
    </xf>
    <xf numFmtId="3" fontId="0" fillId="0" borderId="0" xfId="0" applyNumberFormat="1" applyFont="1" applyFill="1"/>
    <xf numFmtId="3" fontId="0" fillId="0" borderId="0" xfId="0" applyNumberFormat="1"/>
    <xf numFmtId="3" fontId="0" fillId="0" borderId="0" xfId="0" applyNumberFormat="1" applyFill="1" applyBorder="1"/>
    <xf numFmtId="3" fontId="0" fillId="0" borderId="0" xfId="0" applyNumberFormat="1" applyFont="1" applyFill="1" applyBorder="1"/>
    <xf numFmtId="0" fontId="1" fillId="0" borderId="0" xfId="0" applyFont="1" applyAlignment="1">
      <alignment horizontal="left"/>
    </xf>
    <xf numFmtId="0" fontId="1" fillId="0" borderId="1" xfId="0" applyFont="1" applyFill="1" applyBorder="1"/>
    <xf numFmtId="0" fontId="1" fillId="0" borderId="0" xfId="0" applyFont="1"/>
    <xf numFmtId="0" fontId="0" fillId="0" borderId="0" xfId="0" applyAlignment="1">
      <alignment horizontal="right"/>
    </xf>
    <xf numFmtId="0" fontId="1" fillId="0" borderId="0" xfId="0" applyFont="1" applyBorder="1"/>
    <xf numFmtId="3" fontId="1" fillId="0" borderId="1" xfId="0" applyNumberFormat="1" applyFont="1" applyBorder="1"/>
    <xf numFmtId="3" fontId="2" fillId="0" borderId="0" xfId="0" applyNumberFormat="1" applyFont="1"/>
    <xf numFmtId="3" fontId="2" fillId="0" borderId="0" xfId="0" applyNumberFormat="1" applyFont="1" applyAlignment="1">
      <alignment horizontal="right"/>
    </xf>
    <xf numFmtId="3" fontId="3" fillId="0" borderId="0" xfId="0" applyNumberFormat="1" applyFont="1" applyAlignment="1">
      <alignment horizontal="right"/>
    </xf>
    <xf numFmtId="0" fontId="1" fillId="0" borderId="0" xfId="0" applyFont="1" applyBorder="1" applyAlignment="1">
      <alignment horizontal="left"/>
    </xf>
    <xf numFmtId="0" fontId="0" fillId="0" borderId="0" xfId="0" applyBorder="1"/>
    <xf numFmtId="0" fontId="1" fillId="0" borderId="0" xfId="0" applyFont="1" applyFill="1" applyBorder="1" applyAlignment="1">
      <alignment horizontal="right"/>
    </xf>
    <xf numFmtId="3" fontId="1" fillId="0" borderId="1" xfId="0" applyNumberFormat="1" applyFont="1" applyBorder="1" applyAlignment="1">
      <alignment horizontal="right"/>
    </xf>
    <xf numFmtId="0" fontId="1" fillId="0" borderId="1" xfId="0" applyFont="1" applyFill="1" applyBorder="1" applyAlignment="1">
      <alignment horizontal="left"/>
    </xf>
    <xf numFmtId="0" fontId="1" fillId="0" borderId="1" xfId="0" applyFont="1" applyBorder="1" applyAlignment="1">
      <alignment horizontal="right"/>
    </xf>
    <xf numFmtId="0" fontId="1" fillId="0" borderId="2" xfId="0" applyFont="1" applyBorder="1"/>
    <xf numFmtId="0" fontId="0" fillId="0" borderId="2" xfId="0" applyBorder="1"/>
    <xf numFmtId="0" fontId="1" fillId="0" borderId="0" xfId="0" applyFont="1" applyBorder="1" applyAlignment="1">
      <alignment horizontal="right"/>
    </xf>
    <xf numFmtId="0" fontId="1" fillId="0" borderId="0" xfId="0" applyFont="1" applyFill="1" applyBorder="1" applyAlignment="1">
      <alignment horizontal="left"/>
    </xf>
    <xf numFmtId="0" fontId="0" fillId="0" borderId="3" xfId="0" applyBorder="1"/>
    <xf numFmtId="0" fontId="0" fillId="0" borderId="4" xfId="0" applyFont="1" applyBorder="1" applyAlignment="1">
      <alignment horizontal="left"/>
    </xf>
    <xf numFmtId="0" fontId="0" fillId="0" borderId="4" xfId="0" applyBorder="1"/>
    <xf numFmtId="0" fontId="0" fillId="0" borderId="4" xfId="0" applyFont="1" applyBorder="1"/>
    <xf numFmtId="0" fontId="0" fillId="0" borderId="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3552E-B291-BF45-8590-FBD4442071F4}">
  <dimension ref="A1:M145"/>
  <sheetViews>
    <sheetView tabSelected="1" topLeftCell="A66" zoomScale="120" zoomScaleNormal="120" workbookViewId="0">
      <selection activeCell="G51" sqref="G51"/>
    </sheetView>
  </sheetViews>
  <sheetFormatPr baseColWidth="10" defaultRowHeight="16" x14ac:dyDescent="0.2"/>
  <cols>
    <col min="1" max="1" width="12.83203125" style="5" customWidth="1"/>
    <col min="2" max="2" width="14.83203125" customWidth="1"/>
    <col min="3" max="3" width="27.1640625" customWidth="1"/>
    <col min="4" max="4" width="18.33203125" customWidth="1"/>
    <col min="5" max="5" width="26.83203125" customWidth="1"/>
    <col min="6" max="6" width="26.5" style="1" customWidth="1"/>
    <col min="7" max="7" width="29.83203125" customWidth="1"/>
    <col min="8" max="8" width="29.33203125" customWidth="1"/>
    <col min="9" max="9" width="28.83203125" customWidth="1"/>
    <col min="10" max="10" width="27" customWidth="1"/>
    <col min="11" max="11" width="29.83203125" customWidth="1"/>
    <col min="12" max="12" width="29" customWidth="1"/>
    <col min="13" max="13" width="25.5" customWidth="1"/>
  </cols>
  <sheetData>
    <row r="1" spans="1:13" x14ac:dyDescent="0.2">
      <c r="A1" s="19" t="s">
        <v>28</v>
      </c>
      <c r="B1" s="20"/>
      <c r="C1" s="20"/>
      <c r="D1" s="20"/>
      <c r="H1" t="s">
        <v>27</v>
      </c>
    </row>
    <row r="2" spans="1:13" x14ac:dyDescent="0.2">
      <c r="A2" s="19"/>
      <c r="B2" s="20"/>
      <c r="C2" s="20"/>
      <c r="D2" s="20"/>
      <c r="E2" s="20"/>
    </row>
    <row r="3" spans="1:13" x14ac:dyDescent="0.2">
      <c r="A3" s="23" t="s">
        <v>0</v>
      </c>
      <c r="B3" s="2" t="s">
        <v>25</v>
      </c>
      <c r="C3" s="2" t="s">
        <v>3</v>
      </c>
      <c r="D3" s="2" t="s">
        <v>2</v>
      </c>
      <c r="E3" s="2" t="s">
        <v>4</v>
      </c>
      <c r="F3" s="2" t="s">
        <v>1</v>
      </c>
      <c r="G3" s="2" t="s">
        <v>5</v>
      </c>
      <c r="H3" s="11" t="s">
        <v>7</v>
      </c>
      <c r="I3" s="11" t="s">
        <v>14</v>
      </c>
      <c r="J3" s="11" t="s">
        <v>15</v>
      </c>
      <c r="K3" s="11" t="s">
        <v>16</v>
      </c>
      <c r="L3" s="11" t="s">
        <v>17</v>
      </c>
      <c r="M3" s="11" t="s">
        <v>9</v>
      </c>
    </row>
    <row r="4" spans="1:13" x14ac:dyDescent="0.2">
      <c r="A4" s="4">
        <v>42826</v>
      </c>
      <c r="B4" s="16">
        <v>4297</v>
      </c>
      <c r="C4" s="16">
        <v>3945.3</v>
      </c>
      <c r="D4" s="16">
        <v>946.8</v>
      </c>
      <c r="E4" s="16">
        <v>426</v>
      </c>
      <c r="F4" s="16">
        <v>94</v>
      </c>
      <c r="G4" s="16">
        <v>22.06</v>
      </c>
      <c r="H4" s="16">
        <f>426-94</f>
        <v>332</v>
      </c>
      <c r="I4" s="16">
        <v>75</v>
      </c>
      <c r="J4" s="16">
        <v>257</v>
      </c>
      <c r="K4">
        <f>I4*9800</f>
        <v>735000</v>
      </c>
      <c r="L4" s="7">
        <f>J4*4300</f>
        <v>1105100</v>
      </c>
      <c r="M4" s="7">
        <f>K4+L4</f>
        <v>1840100</v>
      </c>
    </row>
    <row r="5" spans="1:13" x14ac:dyDescent="0.2">
      <c r="A5" s="4">
        <v>42856</v>
      </c>
      <c r="B5" s="16">
        <v>5002</v>
      </c>
      <c r="C5" s="16">
        <v>4592</v>
      </c>
      <c r="D5" s="16">
        <v>1102</v>
      </c>
      <c r="E5" s="16">
        <v>496</v>
      </c>
      <c r="F5" s="16">
        <v>234</v>
      </c>
      <c r="G5" s="16">
        <v>47</v>
      </c>
      <c r="H5" s="16">
        <f>496-234</f>
        <v>262</v>
      </c>
      <c r="I5" s="16">
        <v>59</v>
      </c>
      <c r="J5" s="16">
        <v>203</v>
      </c>
      <c r="K5">
        <f>I5*9800</f>
        <v>578200</v>
      </c>
      <c r="L5" s="7">
        <f>J5*4300</f>
        <v>872900</v>
      </c>
      <c r="M5" s="7">
        <f>K5+L5</f>
        <v>1451100</v>
      </c>
    </row>
    <row r="6" spans="1:13" x14ac:dyDescent="0.2">
      <c r="A6" s="4">
        <v>42887</v>
      </c>
      <c r="B6" s="16">
        <v>4490</v>
      </c>
      <c r="C6" s="16">
        <v>4122</v>
      </c>
      <c r="D6" s="16">
        <v>989</v>
      </c>
      <c r="E6" s="16">
        <v>445</v>
      </c>
      <c r="F6" s="16">
        <v>283</v>
      </c>
      <c r="G6" s="16">
        <v>63.5</v>
      </c>
      <c r="H6" s="16">
        <f>445-283</f>
        <v>162</v>
      </c>
      <c r="I6" s="16">
        <v>37</v>
      </c>
      <c r="J6" s="16">
        <v>125</v>
      </c>
      <c r="K6">
        <f>I6*9800</f>
        <v>362600</v>
      </c>
      <c r="L6" s="7">
        <f>J6*4300</f>
        <v>537500</v>
      </c>
      <c r="M6" s="7">
        <f>K6+L6</f>
        <v>900100</v>
      </c>
    </row>
    <row r="7" spans="1:13" x14ac:dyDescent="0.2">
      <c r="A7" s="4">
        <v>42917</v>
      </c>
      <c r="B7" s="16">
        <v>4307</v>
      </c>
      <c r="C7" s="16">
        <v>3954</v>
      </c>
      <c r="D7" s="16">
        <v>949</v>
      </c>
      <c r="E7" s="16">
        <v>427</v>
      </c>
      <c r="F7" s="16">
        <v>252</v>
      </c>
      <c r="G7" s="16">
        <v>59</v>
      </c>
      <c r="H7" s="16">
        <f>427-F7</f>
        <v>175</v>
      </c>
      <c r="I7" s="16">
        <v>40</v>
      </c>
      <c r="J7" s="16">
        <v>135</v>
      </c>
      <c r="K7">
        <f>I7*9800</f>
        <v>392000</v>
      </c>
      <c r="L7" s="7">
        <f>J7*4300</f>
        <v>580500</v>
      </c>
      <c r="M7" s="7">
        <f>K7+L7</f>
        <v>972500</v>
      </c>
    </row>
    <row r="8" spans="1:13" x14ac:dyDescent="0.2">
      <c r="A8" s="4">
        <v>42948</v>
      </c>
      <c r="B8" s="16">
        <v>4637</v>
      </c>
      <c r="C8" s="16">
        <v>4257</v>
      </c>
      <c r="D8" s="16">
        <v>1022</v>
      </c>
      <c r="E8" s="16">
        <v>460</v>
      </c>
      <c r="F8" s="16">
        <v>261</v>
      </c>
      <c r="G8" s="16">
        <v>57</v>
      </c>
      <c r="H8" s="16">
        <f>E8-F8</f>
        <v>199</v>
      </c>
      <c r="I8" s="16">
        <v>45</v>
      </c>
      <c r="J8" s="16">
        <v>154</v>
      </c>
      <c r="K8">
        <f>I8*9800</f>
        <v>441000</v>
      </c>
      <c r="L8" s="7">
        <f>J8*4300</f>
        <v>662200</v>
      </c>
      <c r="M8" s="7">
        <f>K8+L8</f>
        <v>1103200</v>
      </c>
    </row>
    <row r="9" spans="1:13" x14ac:dyDescent="0.2">
      <c r="A9" s="4">
        <v>42979</v>
      </c>
      <c r="B9" s="16">
        <v>4241</v>
      </c>
      <c r="C9" s="16">
        <v>3893</v>
      </c>
      <c r="D9" s="16">
        <v>934</v>
      </c>
      <c r="E9" s="16">
        <v>420</v>
      </c>
      <c r="F9" s="16">
        <v>269</v>
      </c>
      <c r="G9" s="16">
        <v>64</v>
      </c>
      <c r="H9" s="16">
        <f>E9-F9</f>
        <v>151</v>
      </c>
      <c r="I9" s="16">
        <v>34</v>
      </c>
      <c r="J9" s="16">
        <v>117</v>
      </c>
      <c r="K9">
        <f>I9*9800</f>
        <v>333200</v>
      </c>
      <c r="L9" s="7">
        <f>J9*4300</f>
        <v>503100</v>
      </c>
      <c r="M9" s="7">
        <f>K9+L9</f>
        <v>836300</v>
      </c>
    </row>
    <row r="10" spans="1:13" x14ac:dyDescent="0.2">
      <c r="A10" s="4">
        <v>43009</v>
      </c>
      <c r="B10" s="16">
        <v>4801</v>
      </c>
      <c r="C10" s="16">
        <v>4407</v>
      </c>
      <c r="D10" s="16">
        <v>1058</v>
      </c>
      <c r="E10" s="16">
        <v>475</v>
      </c>
      <c r="F10" s="16">
        <v>240</v>
      </c>
      <c r="G10" s="16">
        <v>51</v>
      </c>
      <c r="H10" s="16">
        <f>E10-F10</f>
        <v>235</v>
      </c>
      <c r="I10" s="16">
        <v>53</v>
      </c>
      <c r="J10" s="16">
        <v>182</v>
      </c>
      <c r="K10">
        <f>I10*9800</f>
        <v>519400</v>
      </c>
      <c r="L10" s="7">
        <f>J10*4300</f>
        <v>782600</v>
      </c>
      <c r="M10" s="7">
        <f>K10+L10</f>
        <v>1302000</v>
      </c>
    </row>
    <row r="11" spans="1:13" x14ac:dyDescent="0.2">
      <c r="A11" s="4">
        <v>43040</v>
      </c>
      <c r="B11" s="16">
        <v>5015</v>
      </c>
      <c r="C11" s="16">
        <v>4604</v>
      </c>
      <c r="D11" s="16">
        <v>1105</v>
      </c>
      <c r="E11" s="16">
        <v>497</v>
      </c>
      <c r="F11" s="16">
        <v>305</v>
      </c>
      <c r="G11" s="16">
        <v>61</v>
      </c>
      <c r="H11" s="16">
        <f>E11-F11</f>
        <v>192</v>
      </c>
      <c r="I11" s="16">
        <v>43</v>
      </c>
      <c r="J11" s="16">
        <v>149</v>
      </c>
      <c r="K11">
        <f>I11*9800</f>
        <v>421400</v>
      </c>
      <c r="L11" s="7">
        <f>J11*4300</f>
        <v>640700</v>
      </c>
      <c r="M11" s="7">
        <f>K11+L11</f>
        <v>1062100</v>
      </c>
    </row>
    <row r="12" spans="1:13" x14ac:dyDescent="0.2">
      <c r="A12" s="4">
        <v>43070</v>
      </c>
      <c r="B12" s="16">
        <v>5382</v>
      </c>
      <c r="C12" s="16">
        <v>4941</v>
      </c>
      <c r="D12" s="16">
        <v>1186</v>
      </c>
      <c r="E12" s="16">
        <v>534</v>
      </c>
      <c r="F12" s="1">
        <v>244</v>
      </c>
      <c r="G12" s="16">
        <v>46</v>
      </c>
      <c r="H12" s="7">
        <f>E12-F12</f>
        <v>290</v>
      </c>
      <c r="I12" s="16">
        <v>66</v>
      </c>
      <c r="J12" s="16">
        <v>224</v>
      </c>
      <c r="K12">
        <f>I12*9800</f>
        <v>646800</v>
      </c>
      <c r="L12" s="7">
        <f>J12*4300</f>
        <v>963200</v>
      </c>
      <c r="M12" s="7">
        <f>K12+L12</f>
        <v>1610000</v>
      </c>
    </row>
    <row r="13" spans="1:13" x14ac:dyDescent="0.2">
      <c r="A13" s="4">
        <v>43101</v>
      </c>
      <c r="B13" s="16">
        <v>7552</v>
      </c>
      <c r="C13" s="7">
        <v>6933</v>
      </c>
      <c r="D13" s="7">
        <v>1664</v>
      </c>
      <c r="E13" s="8">
        <v>749</v>
      </c>
      <c r="F13" s="6">
        <v>360</v>
      </c>
      <c r="G13" s="9">
        <v>48</v>
      </c>
      <c r="H13" s="9">
        <f>E13-F13</f>
        <v>389</v>
      </c>
      <c r="I13" s="9">
        <v>88</v>
      </c>
      <c r="J13" s="9">
        <v>301</v>
      </c>
      <c r="K13">
        <f>I13*9800</f>
        <v>862400</v>
      </c>
      <c r="L13" s="7">
        <f>J13*4300</f>
        <v>1294300</v>
      </c>
      <c r="M13" s="7">
        <f>K13+L13</f>
        <v>2156700</v>
      </c>
    </row>
    <row r="14" spans="1:13" x14ac:dyDescent="0.2">
      <c r="A14" s="4">
        <v>43132</v>
      </c>
      <c r="B14" s="16">
        <v>5049</v>
      </c>
      <c r="C14" s="7">
        <v>4635</v>
      </c>
      <c r="D14" s="7">
        <v>1112</v>
      </c>
      <c r="E14" s="8">
        <v>500</v>
      </c>
      <c r="F14" s="6">
        <v>303</v>
      </c>
      <c r="G14" s="9">
        <v>61</v>
      </c>
      <c r="H14" s="9">
        <f>E14-F14</f>
        <v>197</v>
      </c>
      <c r="I14" s="9">
        <v>45</v>
      </c>
      <c r="J14" s="9">
        <v>152</v>
      </c>
      <c r="K14">
        <f>I14*9800</f>
        <v>441000</v>
      </c>
      <c r="L14" s="7">
        <f>J14*4300</f>
        <v>653600</v>
      </c>
      <c r="M14" s="7">
        <f>K14+L14</f>
        <v>1094600</v>
      </c>
    </row>
    <row r="15" spans="1:13" x14ac:dyDescent="0.2">
      <c r="A15" s="4">
        <v>43160</v>
      </c>
      <c r="B15" s="16">
        <v>5170</v>
      </c>
      <c r="C15" s="7">
        <v>4746</v>
      </c>
      <c r="D15" s="7">
        <v>1139</v>
      </c>
      <c r="E15" s="8">
        <v>513</v>
      </c>
      <c r="F15" s="6">
        <v>320</v>
      </c>
      <c r="G15" s="9">
        <v>62</v>
      </c>
      <c r="H15" s="9">
        <f>E15-F15</f>
        <v>193</v>
      </c>
      <c r="I15" s="9">
        <v>44</v>
      </c>
      <c r="J15" s="9">
        <v>149</v>
      </c>
      <c r="K15">
        <f>I15*9800</f>
        <v>431200</v>
      </c>
      <c r="L15" s="7">
        <f>J15*4300</f>
        <v>640700</v>
      </c>
      <c r="M15" s="7">
        <f>K15+L15</f>
        <v>1071900</v>
      </c>
    </row>
    <row r="16" spans="1:13" x14ac:dyDescent="0.2">
      <c r="A16" s="4">
        <v>43191</v>
      </c>
      <c r="B16" s="16">
        <v>4793</v>
      </c>
      <c r="C16" s="7">
        <v>4400</v>
      </c>
      <c r="D16" s="7">
        <v>1056</v>
      </c>
      <c r="E16" s="8">
        <v>475</v>
      </c>
      <c r="F16" s="6">
        <v>308</v>
      </c>
      <c r="G16" s="9">
        <v>65</v>
      </c>
      <c r="H16" s="9">
        <f>E16-F16</f>
        <v>167</v>
      </c>
      <c r="I16" s="9">
        <v>38</v>
      </c>
      <c r="J16" s="9">
        <v>129</v>
      </c>
      <c r="K16">
        <f>I16*9800</f>
        <v>372400</v>
      </c>
      <c r="L16" s="7">
        <f>J16*4300</f>
        <v>554700</v>
      </c>
      <c r="M16" s="7">
        <f>K16+L16</f>
        <v>927100</v>
      </c>
    </row>
    <row r="17" spans="1:13" x14ac:dyDescent="0.2">
      <c r="A17" s="4">
        <v>43221</v>
      </c>
      <c r="B17" s="16">
        <v>4667</v>
      </c>
      <c r="C17" s="7">
        <v>4284</v>
      </c>
      <c r="D17" s="7">
        <v>1028</v>
      </c>
      <c r="E17" s="8">
        <v>463</v>
      </c>
      <c r="F17" s="6">
        <v>289</v>
      </c>
      <c r="G17" s="9">
        <v>62</v>
      </c>
      <c r="H17" s="9">
        <f>E17-F17</f>
        <v>174</v>
      </c>
      <c r="I17" s="9">
        <v>39</v>
      </c>
      <c r="J17" s="9">
        <v>135</v>
      </c>
      <c r="K17">
        <f>I17*9800</f>
        <v>382200</v>
      </c>
      <c r="L17" s="7">
        <f>J17*4300</f>
        <v>580500</v>
      </c>
      <c r="M17" s="7">
        <f>K17+L17</f>
        <v>962700</v>
      </c>
    </row>
    <row r="18" spans="1:13" x14ac:dyDescent="0.2">
      <c r="A18" s="4">
        <v>43252</v>
      </c>
      <c r="B18" s="16">
        <v>4161</v>
      </c>
      <c r="C18" s="7">
        <v>3820</v>
      </c>
      <c r="D18" s="7">
        <v>917</v>
      </c>
      <c r="E18" s="8">
        <v>413</v>
      </c>
      <c r="F18" s="6">
        <v>275</v>
      </c>
      <c r="G18" s="9">
        <v>67</v>
      </c>
      <c r="H18" s="9">
        <f>E18-F18</f>
        <v>138</v>
      </c>
      <c r="I18" s="9">
        <v>31</v>
      </c>
      <c r="J18" s="9">
        <v>107</v>
      </c>
      <c r="K18">
        <f>I18*9800</f>
        <v>303800</v>
      </c>
      <c r="L18" s="7">
        <f>J18*4300</f>
        <v>460100</v>
      </c>
      <c r="M18" s="7">
        <f>K18+L18</f>
        <v>763900</v>
      </c>
    </row>
    <row r="19" spans="1:13" x14ac:dyDescent="0.2">
      <c r="A19" s="4">
        <v>43282</v>
      </c>
      <c r="B19" s="16">
        <v>4365</v>
      </c>
      <c r="C19" s="7">
        <v>4007</v>
      </c>
      <c r="D19" s="7">
        <v>962</v>
      </c>
      <c r="E19" s="8">
        <v>433</v>
      </c>
      <c r="F19" s="6">
        <v>286</v>
      </c>
      <c r="G19" s="9">
        <v>66</v>
      </c>
      <c r="H19" s="9">
        <f>E19-F19</f>
        <v>147</v>
      </c>
      <c r="I19" s="9">
        <v>33</v>
      </c>
      <c r="J19" s="9">
        <v>114</v>
      </c>
      <c r="K19">
        <f>I19*9800</f>
        <v>323400</v>
      </c>
      <c r="L19" s="7">
        <f>J19*4300</f>
        <v>490200</v>
      </c>
      <c r="M19" s="7">
        <f>K19+L19</f>
        <v>813600</v>
      </c>
    </row>
    <row r="20" spans="1:13" x14ac:dyDescent="0.2">
      <c r="A20" s="4">
        <v>43313</v>
      </c>
      <c r="B20" s="16">
        <v>4307</v>
      </c>
      <c r="C20" s="7">
        <v>3954</v>
      </c>
      <c r="D20" s="7">
        <v>949</v>
      </c>
      <c r="E20" s="8">
        <v>427</v>
      </c>
      <c r="F20" s="6">
        <v>268</v>
      </c>
      <c r="G20" s="9">
        <v>63</v>
      </c>
      <c r="H20" s="9">
        <f>E20-F20</f>
        <v>159</v>
      </c>
      <c r="I20" s="9">
        <v>36</v>
      </c>
      <c r="J20" s="9">
        <v>123</v>
      </c>
      <c r="K20">
        <f>I20*9800</f>
        <v>352800</v>
      </c>
      <c r="L20" s="7">
        <f>J20*4300</f>
        <v>528900</v>
      </c>
      <c r="M20" s="7">
        <f>K20+L20</f>
        <v>881700</v>
      </c>
    </row>
    <row r="21" spans="1:13" x14ac:dyDescent="0.2">
      <c r="A21" s="4">
        <v>43344</v>
      </c>
      <c r="B21" s="16">
        <v>3954</v>
      </c>
      <c r="C21" s="7">
        <v>3630</v>
      </c>
      <c r="D21" s="7">
        <v>871</v>
      </c>
      <c r="E21" s="8">
        <v>492</v>
      </c>
      <c r="F21" s="6">
        <v>293</v>
      </c>
      <c r="G21" s="9">
        <v>60</v>
      </c>
      <c r="H21" s="9">
        <f>E21-F21</f>
        <v>199</v>
      </c>
      <c r="I21" s="9">
        <v>45</v>
      </c>
      <c r="J21" s="9">
        <v>154</v>
      </c>
      <c r="K21">
        <f>I21*9800</f>
        <v>441000</v>
      </c>
      <c r="L21" s="7">
        <f>J21*4300</f>
        <v>662200</v>
      </c>
      <c r="M21" s="7">
        <f>K21+L21</f>
        <v>1103200</v>
      </c>
    </row>
    <row r="22" spans="1:13" x14ac:dyDescent="0.2">
      <c r="A22" s="4">
        <v>43374</v>
      </c>
      <c r="B22" s="16">
        <v>4888</v>
      </c>
      <c r="C22" s="7">
        <v>4487</v>
      </c>
      <c r="D22" s="7">
        <v>1077</v>
      </c>
      <c r="E22" s="8">
        <v>485</v>
      </c>
      <c r="F22" s="6">
        <v>332</v>
      </c>
      <c r="G22" s="9">
        <v>68</v>
      </c>
      <c r="H22" s="9">
        <f>E22-F22</f>
        <v>153</v>
      </c>
      <c r="I22" s="9">
        <v>35</v>
      </c>
      <c r="J22" s="9">
        <v>118</v>
      </c>
      <c r="K22">
        <f>I22*9800</f>
        <v>343000</v>
      </c>
      <c r="L22" s="7">
        <f>J22*4300</f>
        <v>507400</v>
      </c>
      <c r="M22" s="7">
        <f>K22+L22</f>
        <v>850400</v>
      </c>
    </row>
    <row r="23" spans="1:13" x14ac:dyDescent="0.2">
      <c r="A23" s="4">
        <v>43405</v>
      </c>
      <c r="B23" s="16">
        <v>4715</v>
      </c>
      <c r="C23" s="7">
        <v>4328</v>
      </c>
      <c r="D23" s="7">
        <v>1039</v>
      </c>
      <c r="E23" s="8">
        <v>468</v>
      </c>
      <c r="F23" s="6">
        <v>294</v>
      </c>
      <c r="G23" s="9">
        <v>63</v>
      </c>
      <c r="H23" s="9">
        <f>E23-F23</f>
        <v>174</v>
      </c>
      <c r="I23" s="9">
        <v>39</v>
      </c>
      <c r="J23" s="9">
        <v>135</v>
      </c>
      <c r="K23">
        <f>I23*9800</f>
        <v>382200</v>
      </c>
      <c r="L23" s="7">
        <f>J23*4300</f>
        <v>580500</v>
      </c>
      <c r="M23" s="7">
        <f>K23+L23</f>
        <v>962700</v>
      </c>
    </row>
    <row r="24" spans="1:13" x14ac:dyDescent="0.2">
      <c r="A24" s="4">
        <v>43435</v>
      </c>
      <c r="B24" s="16">
        <v>4882</v>
      </c>
      <c r="C24" s="7">
        <v>4482</v>
      </c>
      <c r="D24" s="7">
        <v>1076</v>
      </c>
      <c r="E24" s="8">
        <v>484</v>
      </c>
      <c r="F24" s="6">
        <v>229</v>
      </c>
      <c r="G24" s="9">
        <v>47</v>
      </c>
      <c r="H24" s="9">
        <f>E24-F24</f>
        <v>255</v>
      </c>
      <c r="I24" s="9">
        <v>58</v>
      </c>
      <c r="J24" s="9">
        <v>197</v>
      </c>
      <c r="K24">
        <f>I24*9800</f>
        <v>568400</v>
      </c>
      <c r="L24" s="7">
        <f>J24*4300</f>
        <v>847100</v>
      </c>
      <c r="M24" s="7">
        <f>K24+L24</f>
        <v>1415500</v>
      </c>
    </row>
    <row r="25" spans="1:13" x14ac:dyDescent="0.2">
      <c r="A25" s="4">
        <v>43466</v>
      </c>
      <c r="B25" s="17">
        <v>5834</v>
      </c>
      <c r="C25" s="7">
        <v>5356</v>
      </c>
      <c r="D25" s="7">
        <v>1285</v>
      </c>
      <c r="E25" s="8">
        <v>578</v>
      </c>
      <c r="F25" s="1">
        <v>388</v>
      </c>
      <c r="G25" s="9">
        <v>67</v>
      </c>
      <c r="H25" s="17">
        <f>E25-F25</f>
        <v>190</v>
      </c>
      <c r="I25" s="9">
        <v>43</v>
      </c>
      <c r="J25" s="9">
        <v>147</v>
      </c>
      <c r="K25">
        <f>I25*9800</f>
        <v>421400</v>
      </c>
      <c r="L25" s="7">
        <f>J25*4300</f>
        <v>632100</v>
      </c>
      <c r="M25" s="7">
        <f>K25+L25</f>
        <v>1053500</v>
      </c>
    </row>
    <row r="26" spans="1:13" x14ac:dyDescent="0.2">
      <c r="A26" s="4">
        <v>43497</v>
      </c>
      <c r="B26" s="17">
        <v>4835</v>
      </c>
      <c r="C26" s="7">
        <v>4439</v>
      </c>
      <c r="D26" s="7">
        <v>1065</v>
      </c>
      <c r="E26" s="8">
        <v>479</v>
      </c>
      <c r="F26" s="6">
        <v>306</v>
      </c>
      <c r="G26" s="9">
        <v>64</v>
      </c>
      <c r="H26" s="9">
        <f>E26-F26</f>
        <v>173</v>
      </c>
      <c r="I26" s="9">
        <v>39</v>
      </c>
      <c r="J26" s="9">
        <v>134</v>
      </c>
      <c r="K26">
        <f>I26*9800</f>
        <v>382200</v>
      </c>
      <c r="L26" s="7">
        <f>J26*4300</f>
        <v>576200</v>
      </c>
      <c r="M26" s="7">
        <f>K26+L26</f>
        <v>958400</v>
      </c>
    </row>
    <row r="27" spans="1:13" x14ac:dyDescent="0.2">
      <c r="A27" s="4">
        <v>43525</v>
      </c>
      <c r="B27" s="17">
        <v>4637</v>
      </c>
      <c r="C27" s="7">
        <v>4257</v>
      </c>
      <c r="D27" s="7">
        <v>1022</v>
      </c>
      <c r="E27" s="8">
        <v>460</v>
      </c>
      <c r="F27" s="6">
        <v>296</v>
      </c>
      <c r="G27" s="9">
        <v>64</v>
      </c>
      <c r="H27" s="9">
        <f>E27-F27</f>
        <v>164</v>
      </c>
      <c r="I27" s="9">
        <v>37</v>
      </c>
      <c r="J27" s="9">
        <v>127</v>
      </c>
      <c r="K27">
        <f>I27*9800</f>
        <v>362600</v>
      </c>
      <c r="L27" s="7">
        <f>J27*4300</f>
        <v>546100</v>
      </c>
      <c r="M27" s="7">
        <f>K27+L27</f>
        <v>908700</v>
      </c>
    </row>
    <row r="28" spans="1:13" x14ac:dyDescent="0.2">
      <c r="A28" s="4">
        <v>43556</v>
      </c>
      <c r="B28" s="17">
        <v>4666</v>
      </c>
      <c r="C28" s="7">
        <v>4283</v>
      </c>
      <c r="D28" s="7">
        <v>1028</v>
      </c>
      <c r="E28" s="8">
        <v>463</v>
      </c>
      <c r="F28" s="6">
        <v>254</v>
      </c>
      <c r="G28" s="9">
        <v>55</v>
      </c>
      <c r="H28" s="9">
        <f>E28-F28</f>
        <v>209</v>
      </c>
      <c r="I28" s="9">
        <v>47</v>
      </c>
      <c r="J28" s="9">
        <v>162</v>
      </c>
      <c r="K28">
        <f>I28*9800</f>
        <v>460600</v>
      </c>
      <c r="L28" s="7">
        <f>J28*4300</f>
        <v>696600</v>
      </c>
      <c r="M28" s="7">
        <f>K28+L28</f>
        <v>1157200</v>
      </c>
    </row>
    <row r="29" spans="1:13" x14ac:dyDescent="0.2">
      <c r="A29" s="4">
        <v>43586</v>
      </c>
      <c r="B29" s="17">
        <v>4807</v>
      </c>
      <c r="C29" s="7">
        <v>4413</v>
      </c>
      <c r="D29" s="7">
        <v>1059</v>
      </c>
      <c r="E29" s="8">
        <v>477</v>
      </c>
      <c r="F29" s="6">
        <v>311</v>
      </c>
      <c r="G29" s="9">
        <v>65</v>
      </c>
      <c r="H29" s="9">
        <f>E29-F29</f>
        <v>166</v>
      </c>
      <c r="I29" s="9">
        <v>38</v>
      </c>
      <c r="J29" s="9">
        <v>128</v>
      </c>
      <c r="K29">
        <f>I29*9800</f>
        <v>372400</v>
      </c>
      <c r="L29" s="7">
        <f>J29*4300</f>
        <v>550400</v>
      </c>
      <c r="M29" s="7">
        <f>K29+L29</f>
        <v>922800</v>
      </c>
    </row>
    <row r="30" spans="1:13" x14ac:dyDescent="0.2">
      <c r="A30" s="4">
        <v>43617</v>
      </c>
      <c r="B30" s="17">
        <v>4179</v>
      </c>
      <c r="C30" s="7">
        <v>3836</v>
      </c>
      <c r="D30" s="7">
        <v>921</v>
      </c>
      <c r="E30" s="8">
        <v>414</v>
      </c>
      <c r="F30" s="6">
        <v>293</v>
      </c>
      <c r="G30" s="9">
        <v>71</v>
      </c>
      <c r="H30" s="9">
        <f>E30-F30</f>
        <v>121</v>
      </c>
      <c r="I30" s="9">
        <v>27</v>
      </c>
      <c r="J30" s="9">
        <v>94</v>
      </c>
      <c r="K30">
        <f>I30*9800</f>
        <v>264600</v>
      </c>
      <c r="L30" s="7">
        <f>J30*4300</f>
        <v>404200</v>
      </c>
      <c r="M30" s="7">
        <f>K30+L30</f>
        <v>668800</v>
      </c>
    </row>
    <row r="31" spans="1:13" x14ac:dyDescent="0.2">
      <c r="A31" s="4">
        <v>43647</v>
      </c>
      <c r="B31" s="17">
        <v>4746</v>
      </c>
      <c r="C31" s="7">
        <v>4357</v>
      </c>
      <c r="D31" s="7">
        <v>1046</v>
      </c>
      <c r="E31" s="8">
        <v>471</v>
      </c>
      <c r="F31" s="6">
        <v>328</v>
      </c>
      <c r="G31" s="9">
        <v>70</v>
      </c>
      <c r="H31" s="9">
        <f>E31-F31</f>
        <v>143</v>
      </c>
      <c r="I31" s="9">
        <v>32</v>
      </c>
      <c r="J31" s="9">
        <v>111</v>
      </c>
      <c r="K31">
        <f>I31*9800</f>
        <v>313600</v>
      </c>
      <c r="L31" s="7">
        <f>J31*4300</f>
        <v>477300</v>
      </c>
      <c r="M31" s="7">
        <f>K31+L31</f>
        <v>790900</v>
      </c>
    </row>
    <row r="32" spans="1:13" x14ac:dyDescent="0.2">
      <c r="A32" s="4">
        <v>43678</v>
      </c>
      <c r="B32" s="17">
        <v>4407</v>
      </c>
      <c r="C32" s="7">
        <v>4046</v>
      </c>
      <c r="D32" s="7">
        <v>971</v>
      </c>
      <c r="E32" s="8">
        <v>437</v>
      </c>
      <c r="F32" s="6">
        <v>301</v>
      </c>
      <c r="G32" s="9">
        <v>69</v>
      </c>
      <c r="H32" s="9">
        <f>E32-F32</f>
        <v>136</v>
      </c>
      <c r="I32" s="9">
        <v>31</v>
      </c>
      <c r="J32" s="9">
        <v>105</v>
      </c>
      <c r="K32">
        <f>I32*9800</f>
        <v>303800</v>
      </c>
      <c r="L32" s="7">
        <f>J32*4300</f>
        <v>451500</v>
      </c>
      <c r="M32" s="7">
        <f>K32+L32</f>
        <v>755300</v>
      </c>
    </row>
    <row r="33" spans="1:13" x14ac:dyDescent="0.2">
      <c r="A33" s="4">
        <v>43709</v>
      </c>
      <c r="B33" s="17">
        <v>4432</v>
      </c>
      <c r="C33" s="7">
        <v>4069</v>
      </c>
      <c r="D33" s="7">
        <v>977</v>
      </c>
      <c r="E33" s="8">
        <v>440</v>
      </c>
      <c r="F33" s="6">
        <v>294</v>
      </c>
      <c r="G33" s="9">
        <v>65</v>
      </c>
      <c r="H33" s="9">
        <f>E33-F33</f>
        <v>146</v>
      </c>
      <c r="I33" s="9">
        <v>33</v>
      </c>
      <c r="J33" s="9">
        <v>113</v>
      </c>
      <c r="K33">
        <f>I33*9800</f>
        <v>323400</v>
      </c>
      <c r="L33" s="7">
        <f>J33*4300</f>
        <v>485900</v>
      </c>
      <c r="M33" s="7">
        <f>K33+L33</f>
        <v>809300</v>
      </c>
    </row>
    <row r="34" spans="1:13" x14ac:dyDescent="0.2">
      <c r="A34" s="4">
        <v>43739</v>
      </c>
      <c r="B34" s="17">
        <v>5217</v>
      </c>
      <c r="C34" s="7">
        <v>4789</v>
      </c>
      <c r="D34" s="7">
        <v>1149</v>
      </c>
      <c r="E34" s="8">
        <v>517</v>
      </c>
      <c r="F34" s="6">
        <v>314</v>
      </c>
      <c r="G34" s="9">
        <v>61</v>
      </c>
      <c r="H34" s="9">
        <f>E34-F34</f>
        <v>203</v>
      </c>
      <c r="I34" s="9">
        <v>46</v>
      </c>
      <c r="J34" s="9">
        <v>157</v>
      </c>
      <c r="K34">
        <f>I34*9800</f>
        <v>450800</v>
      </c>
      <c r="L34" s="7">
        <f>J34*4300</f>
        <v>675100</v>
      </c>
      <c r="M34" s="7">
        <f>K34+L34</f>
        <v>1125900</v>
      </c>
    </row>
    <row r="35" spans="1:13" x14ac:dyDescent="0.2">
      <c r="A35" s="4">
        <v>43770</v>
      </c>
      <c r="B35" s="17">
        <v>4917</v>
      </c>
      <c r="C35" s="7">
        <v>4514</v>
      </c>
      <c r="D35" s="7">
        <v>1083</v>
      </c>
      <c r="E35" s="8">
        <v>487</v>
      </c>
      <c r="F35" s="6">
        <v>301</v>
      </c>
      <c r="G35" s="9">
        <v>62</v>
      </c>
      <c r="H35" s="9">
        <f>E35-F35</f>
        <v>186</v>
      </c>
      <c r="I35" s="9">
        <v>42</v>
      </c>
      <c r="J35" s="9">
        <v>144</v>
      </c>
      <c r="K35">
        <f>I35*9800</f>
        <v>411600</v>
      </c>
      <c r="L35" s="7">
        <f>J35*4300</f>
        <v>619200</v>
      </c>
      <c r="M35" s="7">
        <f>K35+L35</f>
        <v>1030800</v>
      </c>
    </row>
    <row r="36" spans="1:13" x14ac:dyDescent="0.2">
      <c r="A36" s="4">
        <v>43800</v>
      </c>
      <c r="B36" s="17">
        <v>5431</v>
      </c>
      <c r="C36" s="7">
        <v>4986</v>
      </c>
      <c r="D36" s="7">
        <v>1197</v>
      </c>
      <c r="E36" s="8">
        <v>439</v>
      </c>
      <c r="F36" s="6">
        <v>251</v>
      </c>
      <c r="G36" s="9">
        <v>57</v>
      </c>
      <c r="H36" s="9">
        <f>E36-F36</f>
        <v>188</v>
      </c>
      <c r="I36" s="9">
        <v>42</v>
      </c>
      <c r="J36" s="9">
        <v>146</v>
      </c>
      <c r="K36">
        <f>I36*9800</f>
        <v>411600</v>
      </c>
      <c r="L36" s="7">
        <f>J36*4300</f>
        <v>627800</v>
      </c>
      <c r="M36" s="7">
        <f>K36+L36</f>
        <v>1039400</v>
      </c>
    </row>
    <row r="37" spans="1:13" x14ac:dyDescent="0.2">
      <c r="A37" s="4">
        <v>43831</v>
      </c>
      <c r="B37" s="18">
        <v>5725</v>
      </c>
      <c r="C37" s="7">
        <v>5256</v>
      </c>
      <c r="D37" s="7">
        <v>1261</v>
      </c>
      <c r="E37" s="8">
        <v>567</v>
      </c>
      <c r="F37" s="6">
        <v>424</v>
      </c>
      <c r="G37" s="9">
        <v>75</v>
      </c>
      <c r="H37" s="9">
        <f>E37-F37</f>
        <v>143</v>
      </c>
      <c r="I37" s="9">
        <v>32</v>
      </c>
      <c r="J37" s="9">
        <v>111</v>
      </c>
      <c r="K37">
        <f>I37*9800</f>
        <v>313600</v>
      </c>
      <c r="L37" s="7">
        <f>J37*4300</f>
        <v>477300</v>
      </c>
      <c r="M37" s="7">
        <f>K37+L37</f>
        <v>790900</v>
      </c>
    </row>
    <row r="38" spans="1:13" x14ac:dyDescent="0.2">
      <c r="A38" s="4">
        <v>43862</v>
      </c>
      <c r="B38" s="18">
        <v>4715</v>
      </c>
      <c r="C38" s="7">
        <v>4328</v>
      </c>
      <c r="D38" s="7">
        <v>1039</v>
      </c>
      <c r="E38" s="8">
        <v>468</v>
      </c>
      <c r="F38" s="6">
        <v>311</v>
      </c>
      <c r="G38" s="9">
        <v>66</v>
      </c>
      <c r="H38" s="9">
        <f>E38-F38</f>
        <v>157</v>
      </c>
      <c r="I38" s="9">
        <v>35</v>
      </c>
      <c r="J38" s="9">
        <v>122</v>
      </c>
      <c r="K38">
        <f>I38*9800</f>
        <v>343000</v>
      </c>
      <c r="L38" s="7">
        <f>J38*4300</f>
        <v>524600</v>
      </c>
      <c r="M38" s="7">
        <f>K38+L38</f>
        <v>867600</v>
      </c>
    </row>
    <row r="39" spans="1:13" s="12" customFormat="1" x14ac:dyDescent="0.2">
      <c r="A39" s="23" t="s">
        <v>8</v>
      </c>
      <c r="B39" s="15">
        <f>SUM(B4:B38)</f>
        <v>169223</v>
      </c>
      <c r="C39" s="15">
        <f>SUM(C4:C38)</f>
        <v>155350.29999999999</v>
      </c>
      <c r="D39" s="15">
        <f>SUM(D4:D38)</f>
        <v>37284.800000000003</v>
      </c>
      <c r="E39" s="15">
        <f>SUM(E4:E38)</f>
        <v>16779</v>
      </c>
      <c r="F39" s="15">
        <f>SUM(F4:F38)</f>
        <v>10111</v>
      </c>
      <c r="G39" s="22">
        <f>AVERAGE(G4:G38)</f>
        <v>60.387428571428572</v>
      </c>
      <c r="H39" s="15">
        <f>SUM(H4:H38)</f>
        <v>6668</v>
      </c>
      <c r="I39" s="15">
        <f>SUM(I4:I38)</f>
        <v>1507</v>
      </c>
      <c r="J39" s="15">
        <f>SUM(J4:J38)</f>
        <v>5161</v>
      </c>
      <c r="K39" s="15">
        <f>SUM(K4:K38)</f>
        <v>14768600</v>
      </c>
      <c r="L39" s="15">
        <f>SUM(L4:L38)</f>
        <v>22192300</v>
      </c>
      <c r="M39" s="15">
        <f>SUM(M4:M38)</f>
        <v>36960900</v>
      </c>
    </row>
    <row r="40" spans="1:13" x14ac:dyDescent="0.2">
      <c r="G40" s="21"/>
      <c r="M40" s="14"/>
    </row>
    <row r="41" spans="1:13" x14ac:dyDescent="0.2">
      <c r="A41" s="5" t="s">
        <v>26</v>
      </c>
    </row>
    <row r="43" spans="1:13" x14ac:dyDescent="0.2">
      <c r="A43" s="10" t="s">
        <v>6</v>
      </c>
    </row>
    <row r="44" spans="1:13" x14ac:dyDescent="0.2">
      <c r="A44" t="s">
        <v>18</v>
      </c>
    </row>
    <row r="45" spans="1:13" x14ac:dyDescent="0.2">
      <c r="A45" s="5" t="s">
        <v>19</v>
      </c>
    </row>
    <row r="46" spans="1:13" x14ac:dyDescent="0.2">
      <c r="A46" s="5" t="s">
        <v>20</v>
      </c>
    </row>
    <row r="47" spans="1:13" x14ac:dyDescent="0.2">
      <c r="A47" s="5" t="s">
        <v>21</v>
      </c>
    </row>
    <row r="48" spans="1:13" x14ac:dyDescent="0.2">
      <c r="A48" s="5" t="s">
        <v>22</v>
      </c>
    </row>
    <row r="49" spans="1:13" x14ac:dyDescent="0.2">
      <c r="A49" s="5" t="s">
        <v>23</v>
      </c>
    </row>
    <row r="50" spans="1:13" x14ac:dyDescent="0.2">
      <c r="A50" s="5" t="s">
        <v>24</v>
      </c>
    </row>
    <row r="52" spans="1:13" x14ac:dyDescent="0.2">
      <c r="A52" s="30"/>
      <c r="B52" s="31"/>
      <c r="C52" s="31"/>
      <c r="D52" s="31"/>
      <c r="E52" s="31"/>
      <c r="F52" s="32"/>
      <c r="G52" s="31"/>
      <c r="H52" s="31"/>
      <c r="I52" s="31"/>
      <c r="J52" s="31"/>
      <c r="K52" s="31"/>
      <c r="L52" s="31"/>
      <c r="M52" s="31"/>
    </row>
    <row r="53" spans="1:13" s="12" customFormat="1" x14ac:dyDescent="0.2">
      <c r="A53" s="10" t="s">
        <v>31</v>
      </c>
      <c r="F53" s="25"/>
    </row>
    <row r="54" spans="1:13" s="12" customFormat="1" x14ac:dyDescent="0.2">
      <c r="A54" s="10"/>
      <c r="F54" s="25"/>
    </row>
    <row r="55" spans="1:13" s="12" customFormat="1" x14ac:dyDescent="0.2">
      <c r="A55" s="3" t="s">
        <v>0</v>
      </c>
      <c r="B55" s="2" t="s">
        <v>12</v>
      </c>
      <c r="C55" s="2" t="s">
        <v>10</v>
      </c>
      <c r="D55" s="2" t="s">
        <v>7</v>
      </c>
      <c r="E55" s="14"/>
      <c r="F55" s="25"/>
    </row>
    <row r="56" spans="1:13" x14ac:dyDescent="0.2">
      <c r="A56" s="4">
        <v>42826</v>
      </c>
      <c r="B56" s="13" t="s">
        <v>11</v>
      </c>
      <c r="E56" s="20"/>
      <c r="F56" s="33"/>
    </row>
    <row r="57" spans="1:13" x14ac:dyDescent="0.2">
      <c r="A57" s="4">
        <v>42856</v>
      </c>
      <c r="B57" s="13">
        <v>7</v>
      </c>
      <c r="C57">
        <v>12</v>
      </c>
      <c r="D57">
        <v>5</v>
      </c>
      <c r="E57" s="20"/>
      <c r="F57" s="26"/>
    </row>
    <row r="58" spans="1:13" x14ac:dyDescent="0.2">
      <c r="A58" s="4">
        <v>42887</v>
      </c>
      <c r="B58" s="13" t="s">
        <v>11</v>
      </c>
      <c r="E58" s="20"/>
      <c r="F58" s="26"/>
    </row>
    <row r="59" spans="1:13" x14ac:dyDescent="0.2">
      <c r="A59" s="4">
        <v>42917</v>
      </c>
      <c r="B59" s="13">
        <v>7</v>
      </c>
      <c r="C59">
        <v>12</v>
      </c>
      <c r="D59">
        <v>5</v>
      </c>
      <c r="E59" s="20"/>
      <c r="F59" s="26"/>
    </row>
    <row r="60" spans="1:13" x14ac:dyDescent="0.2">
      <c r="A60" s="4">
        <v>42948</v>
      </c>
      <c r="B60" s="13">
        <v>5</v>
      </c>
      <c r="C60">
        <v>8</v>
      </c>
      <c r="D60">
        <v>3</v>
      </c>
      <c r="E60" s="20"/>
      <c r="F60" s="26"/>
    </row>
    <row r="61" spans="1:13" x14ac:dyDescent="0.2">
      <c r="A61" s="4">
        <v>42979</v>
      </c>
      <c r="B61" s="13">
        <v>8</v>
      </c>
      <c r="C61">
        <v>13</v>
      </c>
      <c r="D61">
        <v>5</v>
      </c>
      <c r="E61" s="20"/>
      <c r="F61" s="26"/>
    </row>
    <row r="62" spans="1:13" x14ac:dyDescent="0.2">
      <c r="A62" s="4">
        <v>43009</v>
      </c>
      <c r="B62" s="13">
        <v>7</v>
      </c>
      <c r="C62">
        <v>12</v>
      </c>
      <c r="D62">
        <v>5</v>
      </c>
      <c r="E62" s="20"/>
      <c r="F62" s="26"/>
    </row>
    <row r="63" spans="1:13" x14ac:dyDescent="0.2">
      <c r="A63" s="4">
        <v>43040</v>
      </c>
      <c r="B63" s="13">
        <v>9</v>
      </c>
      <c r="C63">
        <v>15</v>
      </c>
      <c r="D63">
        <v>6</v>
      </c>
      <c r="E63" s="20"/>
      <c r="F63" s="26"/>
    </row>
    <row r="64" spans="1:13" x14ac:dyDescent="0.2">
      <c r="A64" s="4">
        <v>43070</v>
      </c>
      <c r="B64" s="13">
        <v>7</v>
      </c>
      <c r="C64">
        <v>12</v>
      </c>
      <c r="D64">
        <v>5</v>
      </c>
      <c r="E64" s="20"/>
      <c r="F64" s="26"/>
    </row>
    <row r="65" spans="1:6" x14ac:dyDescent="0.2">
      <c r="A65" s="4">
        <v>43101</v>
      </c>
      <c r="B65" s="13">
        <v>5</v>
      </c>
      <c r="C65">
        <v>8</v>
      </c>
      <c r="D65">
        <v>3</v>
      </c>
      <c r="E65" s="20"/>
      <c r="F65" s="26"/>
    </row>
    <row r="66" spans="1:6" x14ac:dyDescent="0.2">
      <c r="A66" s="4">
        <v>43132</v>
      </c>
      <c r="B66" s="13">
        <v>5</v>
      </c>
      <c r="C66">
        <v>8</v>
      </c>
      <c r="D66">
        <v>3</v>
      </c>
      <c r="E66" s="20"/>
      <c r="F66" s="26"/>
    </row>
    <row r="67" spans="1:6" x14ac:dyDescent="0.2">
      <c r="A67" s="4">
        <v>43160</v>
      </c>
      <c r="B67" s="13">
        <v>7</v>
      </c>
      <c r="C67">
        <v>12</v>
      </c>
      <c r="D67">
        <v>5</v>
      </c>
      <c r="E67" s="20"/>
      <c r="F67" s="26"/>
    </row>
    <row r="68" spans="1:6" x14ac:dyDescent="0.2">
      <c r="A68" s="4">
        <v>43191</v>
      </c>
      <c r="B68" s="13">
        <v>5</v>
      </c>
      <c r="C68">
        <v>8</v>
      </c>
      <c r="D68">
        <v>3</v>
      </c>
      <c r="E68" s="20"/>
      <c r="F68" s="26"/>
    </row>
    <row r="69" spans="1:6" x14ac:dyDescent="0.2">
      <c r="A69" s="4">
        <v>43221</v>
      </c>
      <c r="B69" s="13">
        <v>6</v>
      </c>
      <c r="C69">
        <v>10</v>
      </c>
      <c r="D69">
        <v>4</v>
      </c>
      <c r="E69" s="20"/>
      <c r="F69" s="26"/>
    </row>
    <row r="70" spans="1:6" x14ac:dyDescent="0.2">
      <c r="A70" s="4">
        <v>43252</v>
      </c>
      <c r="B70" s="13">
        <v>6</v>
      </c>
      <c r="C70">
        <v>10</v>
      </c>
      <c r="D70">
        <v>4</v>
      </c>
      <c r="E70" s="20"/>
      <c r="F70" s="26"/>
    </row>
    <row r="71" spans="1:6" x14ac:dyDescent="0.2">
      <c r="A71" s="4">
        <v>43282</v>
      </c>
      <c r="B71" s="13">
        <v>8</v>
      </c>
      <c r="C71">
        <v>13</v>
      </c>
      <c r="D71">
        <v>5</v>
      </c>
      <c r="E71" s="20"/>
      <c r="F71" s="26"/>
    </row>
    <row r="72" spans="1:6" x14ac:dyDescent="0.2">
      <c r="A72" s="4">
        <v>43313</v>
      </c>
      <c r="B72" s="13">
        <v>9</v>
      </c>
      <c r="C72">
        <v>15</v>
      </c>
      <c r="D72">
        <v>6</v>
      </c>
      <c r="E72" s="20"/>
      <c r="F72" s="26"/>
    </row>
    <row r="73" spans="1:6" x14ac:dyDescent="0.2">
      <c r="A73" s="4">
        <v>43344</v>
      </c>
      <c r="B73" s="13" t="s">
        <v>11</v>
      </c>
      <c r="E73" s="20"/>
      <c r="F73" s="26"/>
    </row>
    <row r="74" spans="1:6" x14ac:dyDescent="0.2">
      <c r="A74" s="4">
        <v>43374</v>
      </c>
      <c r="B74" s="13">
        <v>13</v>
      </c>
      <c r="C74">
        <v>22</v>
      </c>
      <c r="D74">
        <v>9</v>
      </c>
      <c r="E74" s="20"/>
      <c r="F74" s="26"/>
    </row>
    <row r="75" spans="1:6" x14ac:dyDescent="0.2">
      <c r="A75" s="4">
        <v>43405</v>
      </c>
      <c r="B75" s="13">
        <v>6</v>
      </c>
      <c r="C75">
        <v>10</v>
      </c>
      <c r="D75">
        <v>4</v>
      </c>
      <c r="E75" s="20"/>
      <c r="F75" s="26"/>
    </row>
    <row r="76" spans="1:6" x14ac:dyDescent="0.2">
      <c r="A76" s="4">
        <v>43435</v>
      </c>
      <c r="B76" s="13" t="s">
        <v>11</v>
      </c>
      <c r="E76" s="20"/>
      <c r="F76" s="26"/>
    </row>
    <row r="77" spans="1:6" x14ac:dyDescent="0.2">
      <c r="A77" s="4">
        <v>43466</v>
      </c>
      <c r="B77" s="13">
        <v>5</v>
      </c>
      <c r="C77">
        <v>8</v>
      </c>
      <c r="D77">
        <v>3</v>
      </c>
      <c r="E77" s="20"/>
      <c r="F77" s="26"/>
    </row>
    <row r="78" spans="1:6" x14ac:dyDescent="0.2">
      <c r="A78" s="4">
        <v>43497</v>
      </c>
      <c r="B78" s="13" t="s">
        <v>11</v>
      </c>
      <c r="E78" s="20"/>
      <c r="F78" s="26"/>
    </row>
    <row r="79" spans="1:6" x14ac:dyDescent="0.2">
      <c r="A79" s="4">
        <v>43525</v>
      </c>
      <c r="B79" s="13">
        <v>5</v>
      </c>
      <c r="C79">
        <v>8</v>
      </c>
      <c r="D79">
        <v>3</v>
      </c>
      <c r="E79" s="20"/>
      <c r="F79" s="26"/>
    </row>
    <row r="80" spans="1:6" x14ac:dyDescent="0.2">
      <c r="A80" s="4">
        <v>43556</v>
      </c>
      <c r="B80" s="13">
        <v>7</v>
      </c>
      <c r="C80">
        <v>12</v>
      </c>
      <c r="D80">
        <v>5</v>
      </c>
      <c r="E80" s="20"/>
      <c r="F80" s="26"/>
    </row>
    <row r="81" spans="1:11" x14ac:dyDescent="0.2">
      <c r="A81" s="4">
        <v>43586</v>
      </c>
      <c r="B81" s="13">
        <v>6</v>
      </c>
      <c r="C81">
        <v>10</v>
      </c>
      <c r="D81">
        <v>4</v>
      </c>
      <c r="E81" s="20"/>
      <c r="F81" s="26"/>
    </row>
    <row r="82" spans="1:11" x14ac:dyDescent="0.2">
      <c r="A82" s="4">
        <v>43617</v>
      </c>
      <c r="B82" s="13">
        <v>9</v>
      </c>
      <c r="C82">
        <v>15</v>
      </c>
      <c r="D82">
        <v>6</v>
      </c>
      <c r="E82" s="20"/>
      <c r="F82" s="26"/>
    </row>
    <row r="83" spans="1:11" x14ac:dyDescent="0.2">
      <c r="A83" s="4">
        <v>43647</v>
      </c>
      <c r="B83" s="13">
        <v>7</v>
      </c>
      <c r="C83">
        <v>12</v>
      </c>
      <c r="D83">
        <v>5</v>
      </c>
      <c r="E83" s="20"/>
      <c r="F83" s="26"/>
    </row>
    <row r="84" spans="1:11" x14ac:dyDescent="0.2">
      <c r="A84" s="4">
        <v>43678</v>
      </c>
      <c r="B84" s="13" t="s">
        <v>11</v>
      </c>
      <c r="E84" s="20"/>
      <c r="F84" s="26"/>
    </row>
    <row r="85" spans="1:11" x14ac:dyDescent="0.2">
      <c r="A85" s="4">
        <v>43709</v>
      </c>
      <c r="B85" s="13">
        <v>10</v>
      </c>
      <c r="C85">
        <v>17</v>
      </c>
      <c r="D85">
        <v>7</v>
      </c>
      <c r="E85" s="20"/>
      <c r="F85" s="26"/>
    </row>
    <row r="86" spans="1:11" x14ac:dyDescent="0.2">
      <c r="A86" s="4">
        <v>43739</v>
      </c>
      <c r="B86" s="13">
        <v>8</v>
      </c>
      <c r="C86">
        <v>13</v>
      </c>
      <c r="D86">
        <v>5</v>
      </c>
      <c r="E86" s="20"/>
      <c r="F86" s="26"/>
    </row>
    <row r="87" spans="1:11" x14ac:dyDescent="0.2">
      <c r="A87" s="4">
        <v>43770</v>
      </c>
      <c r="B87" s="13" t="s">
        <v>11</v>
      </c>
      <c r="E87" s="20"/>
      <c r="F87" s="26"/>
    </row>
    <row r="88" spans="1:11" x14ac:dyDescent="0.2">
      <c r="A88" s="4">
        <v>43800</v>
      </c>
      <c r="B88" s="13" t="s">
        <v>11</v>
      </c>
      <c r="E88" s="20"/>
      <c r="F88" s="33"/>
      <c r="G88" s="14" t="s">
        <v>30</v>
      </c>
    </row>
    <row r="89" spans="1:11" x14ac:dyDescent="0.2">
      <c r="A89" s="4">
        <v>43831</v>
      </c>
      <c r="B89" s="13">
        <v>6</v>
      </c>
      <c r="C89">
        <v>10</v>
      </c>
      <c r="D89">
        <v>4</v>
      </c>
      <c r="E89" s="20"/>
      <c r="F89" s="33"/>
      <c r="G89" s="20"/>
    </row>
    <row r="90" spans="1:11" x14ac:dyDescent="0.2">
      <c r="A90" s="4">
        <v>43862</v>
      </c>
      <c r="B90" s="13" t="s">
        <v>11</v>
      </c>
      <c r="E90" s="20"/>
      <c r="F90" s="33"/>
      <c r="G90" s="11" t="s">
        <v>14</v>
      </c>
      <c r="H90" s="11" t="s">
        <v>15</v>
      </c>
      <c r="I90" s="11" t="s">
        <v>16</v>
      </c>
      <c r="J90" s="11" t="s">
        <v>17</v>
      </c>
      <c r="K90" s="11" t="s">
        <v>9</v>
      </c>
    </row>
    <row r="91" spans="1:11" s="12" customFormat="1" x14ac:dyDescent="0.2">
      <c r="A91" s="3" t="s">
        <v>8</v>
      </c>
      <c r="B91" s="24">
        <f t="shared" ref="B91:C91" si="0">SUM(B56:B90)</f>
        <v>183</v>
      </c>
      <c r="C91" s="2">
        <f t="shared" si="0"/>
        <v>305</v>
      </c>
      <c r="D91" s="2">
        <f>SUM(D56:D90)</f>
        <v>122</v>
      </c>
      <c r="E91" s="14"/>
      <c r="F91" s="25"/>
      <c r="G91" s="29">
        <v>28</v>
      </c>
      <c r="H91" s="29">
        <v>94</v>
      </c>
      <c r="I91" s="29">
        <f>G91*9800</f>
        <v>274400</v>
      </c>
      <c r="J91" s="29">
        <f>H91*4300</f>
        <v>404200</v>
      </c>
      <c r="K91" s="29">
        <f>I91+J91</f>
        <v>678600</v>
      </c>
    </row>
    <row r="92" spans="1:11" s="12" customFormat="1" x14ac:dyDescent="0.2">
      <c r="A92" s="28"/>
      <c r="B92" s="27"/>
      <c r="C92" s="14"/>
      <c r="D92" s="14"/>
      <c r="E92" s="14"/>
      <c r="F92" s="14"/>
    </row>
    <row r="93" spans="1:11" x14ac:dyDescent="0.2">
      <c r="A93" s="5" t="s">
        <v>29</v>
      </c>
      <c r="B93" s="13"/>
    </row>
    <row r="94" spans="1:11" x14ac:dyDescent="0.2">
      <c r="A94" s="5" t="s">
        <v>13</v>
      </c>
      <c r="B94" s="13"/>
    </row>
    <row r="95" spans="1:11" x14ac:dyDescent="0.2">
      <c r="B95" s="13"/>
    </row>
    <row r="96" spans="1:11" x14ac:dyDescent="0.2">
      <c r="B96" s="13"/>
    </row>
    <row r="97" spans="2:2" x14ac:dyDescent="0.2">
      <c r="B97" s="13"/>
    </row>
    <row r="98" spans="2:2" x14ac:dyDescent="0.2">
      <c r="B98" s="13"/>
    </row>
    <row r="99" spans="2:2" x14ac:dyDescent="0.2">
      <c r="B99" s="13"/>
    </row>
    <row r="100" spans="2:2" x14ac:dyDescent="0.2">
      <c r="B100" s="13"/>
    </row>
    <row r="101" spans="2:2" x14ac:dyDescent="0.2">
      <c r="B101" s="13"/>
    </row>
    <row r="102" spans="2:2" x14ac:dyDescent="0.2">
      <c r="B102" s="13"/>
    </row>
    <row r="103" spans="2:2" x14ac:dyDescent="0.2">
      <c r="B103" s="13"/>
    </row>
    <row r="104" spans="2:2" x14ac:dyDescent="0.2">
      <c r="B104" s="13"/>
    </row>
    <row r="105" spans="2:2" x14ac:dyDescent="0.2">
      <c r="B105" s="13"/>
    </row>
    <row r="106" spans="2:2" x14ac:dyDescent="0.2">
      <c r="B106" s="13"/>
    </row>
    <row r="107" spans="2:2" x14ac:dyDescent="0.2">
      <c r="B107" s="13"/>
    </row>
    <row r="108" spans="2:2" x14ac:dyDescent="0.2">
      <c r="B108" s="13"/>
    </row>
    <row r="109" spans="2:2" x14ac:dyDescent="0.2">
      <c r="B109" s="13"/>
    </row>
    <row r="110" spans="2:2" x14ac:dyDescent="0.2">
      <c r="B110" s="13"/>
    </row>
    <row r="111" spans="2:2" x14ac:dyDescent="0.2">
      <c r="B111" s="13"/>
    </row>
    <row r="112" spans="2:2" x14ac:dyDescent="0.2">
      <c r="B112" s="13"/>
    </row>
    <row r="113" spans="2:2" x14ac:dyDescent="0.2">
      <c r="B113" s="13"/>
    </row>
    <row r="114" spans="2:2" x14ac:dyDescent="0.2">
      <c r="B114" s="13"/>
    </row>
    <row r="115" spans="2:2" x14ac:dyDescent="0.2">
      <c r="B115" s="13"/>
    </row>
    <row r="116" spans="2:2" x14ac:dyDescent="0.2">
      <c r="B116" s="13"/>
    </row>
    <row r="117" spans="2:2" x14ac:dyDescent="0.2">
      <c r="B117" s="13"/>
    </row>
    <row r="118" spans="2:2" x14ac:dyDescent="0.2">
      <c r="B118" s="13"/>
    </row>
    <row r="119" spans="2:2" x14ac:dyDescent="0.2">
      <c r="B119" s="13"/>
    </row>
    <row r="120" spans="2:2" x14ac:dyDescent="0.2">
      <c r="B120" s="13"/>
    </row>
    <row r="121" spans="2:2" x14ac:dyDescent="0.2">
      <c r="B121" s="13"/>
    </row>
    <row r="122" spans="2:2" x14ac:dyDescent="0.2">
      <c r="B122" s="13"/>
    </row>
    <row r="123" spans="2:2" x14ac:dyDescent="0.2">
      <c r="B123" s="13"/>
    </row>
    <row r="124" spans="2:2" x14ac:dyDescent="0.2">
      <c r="B124" s="13"/>
    </row>
    <row r="125" spans="2:2" x14ac:dyDescent="0.2">
      <c r="B125" s="13"/>
    </row>
    <row r="126" spans="2:2" x14ac:dyDescent="0.2">
      <c r="B126" s="13"/>
    </row>
    <row r="127" spans="2:2" x14ac:dyDescent="0.2">
      <c r="B127" s="13"/>
    </row>
    <row r="128" spans="2:2" x14ac:dyDescent="0.2">
      <c r="B128" s="13"/>
    </row>
    <row r="129" spans="2:2" x14ac:dyDescent="0.2">
      <c r="B129" s="13"/>
    </row>
    <row r="130" spans="2:2" x14ac:dyDescent="0.2">
      <c r="B130" s="13"/>
    </row>
    <row r="131" spans="2:2" x14ac:dyDescent="0.2">
      <c r="B131" s="13"/>
    </row>
    <row r="132" spans="2:2" x14ac:dyDescent="0.2">
      <c r="B132" s="13"/>
    </row>
    <row r="133" spans="2:2" x14ac:dyDescent="0.2">
      <c r="B133" s="13"/>
    </row>
    <row r="134" spans="2:2" x14ac:dyDescent="0.2">
      <c r="B134" s="13"/>
    </row>
    <row r="135" spans="2:2" x14ac:dyDescent="0.2">
      <c r="B135" s="13"/>
    </row>
    <row r="136" spans="2:2" x14ac:dyDescent="0.2">
      <c r="B136" s="13"/>
    </row>
    <row r="137" spans="2:2" x14ac:dyDescent="0.2">
      <c r="B137" s="13"/>
    </row>
    <row r="138" spans="2:2" x14ac:dyDescent="0.2">
      <c r="B138" s="13"/>
    </row>
    <row r="139" spans="2:2" x14ac:dyDescent="0.2">
      <c r="B139" s="13"/>
    </row>
    <row r="140" spans="2:2" x14ac:dyDescent="0.2">
      <c r="B140" s="13"/>
    </row>
    <row r="141" spans="2:2" x14ac:dyDescent="0.2">
      <c r="B141" s="13"/>
    </row>
    <row r="142" spans="2:2" x14ac:dyDescent="0.2">
      <c r="B142" s="13"/>
    </row>
    <row r="143" spans="2:2" x14ac:dyDescent="0.2">
      <c r="B143" s="13"/>
    </row>
    <row r="144" spans="2:2" x14ac:dyDescent="0.2">
      <c r="B144" s="13"/>
    </row>
    <row r="145" spans="2:2" x14ac:dyDescent="0.2">
      <c r="B145"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2021-05-05T13:02:40Z</dcterms:created>
  <dcterms:modified xsi:type="dcterms:W3CDTF">2021-05-25T15:48:06Z</dcterms:modified>
</cp:coreProperties>
</file>